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<sst xmlns="http://schemas.openxmlformats.org/spreadsheetml/2006/main" count="52" uniqueCount="46">
  <si>
    <t>3. Планируемая средняя цена за мойку одной детали</t>
  </si>
  <si>
    <t>4. Степень загрязненности деталей</t>
  </si>
  <si>
    <t>5. Заработная плата оператора</t>
  </si>
  <si>
    <t>шт./день</t>
  </si>
  <si>
    <t>кг/шт.</t>
  </si>
  <si>
    <t>руб./шт.</t>
  </si>
  <si>
    <t>руб./мес.</t>
  </si>
  <si>
    <t>При расчете использовались следующие технико-экономические параметры машины и другие данные</t>
  </si>
  <si>
    <t>средняя</t>
  </si>
  <si>
    <t>сильная</t>
  </si>
  <si>
    <t>цикл/день</t>
  </si>
  <si>
    <t>2. Коэффициент поправки к времени моечного цикла на степень загрязненности деталей:</t>
  </si>
  <si>
    <t>3. Максимальная загрузка машины</t>
  </si>
  <si>
    <t>кг</t>
  </si>
  <si>
    <t>3. Средняя продолжительность работы машины при указанной загрузке</t>
  </si>
  <si>
    <t>ч/день</t>
  </si>
  <si>
    <t>4. Денежные поступления от оказания услуги мойки деталей</t>
  </si>
  <si>
    <t>руб./день</t>
  </si>
  <si>
    <t>8. Период окупаемости машины</t>
  </si>
  <si>
    <t>Введите, пожалуйста, параметры, характеризующие ваше производство, в желтое поле:</t>
  </si>
  <si>
    <t>1. Продолжительность одного моечного цикла при средней степени загрязненности деталей</t>
  </si>
  <si>
    <t>кВт</t>
  </si>
  <si>
    <t>5. Стоимость электроэнергии</t>
  </si>
  <si>
    <t>руб/кВт ч</t>
  </si>
  <si>
    <t>6. Расход моющего средства в пересчете на один цикл</t>
  </si>
  <si>
    <t>л/цикл</t>
  </si>
  <si>
    <t>7. Стоимость моющего средства</t>
  </si>
  <si>
    <t>руб./л</t>
  </si>
  <si>
    <t xml:space="preserve">Результаты расчета </t>
  </si>
  <si>
    <t>(синее поле)</t>
  </si>
  <si>
    <t>8. Стоимость моющей машины</t>
  </si>
  <si>
    <t>руб.</t>
  </si>
  <si>
    <t>7. Ежедневная прибыль от мойки деталей</t>
  </si>
  <si>
    <t>Примечание</t>
  </si>
  <si>
    <t>1. Средняя продолжительность одного моечного цикла при указанной степени загрязненности</t>
  </si>
  <si>
    <t>1. Планируемое количество деталей для мойки в день</t>
  </si>
  <si>
    <t>2. Средняя масса одной детали</t>
  </si>
  <si>
    <t xml:space="preserve">6. Суммарные затраты (электроэнергия, моющее средство,зарплата,дополнительные расходы) </t>
  </si>
  <si>
    <t>мин</t>
  </si>
  <si>
    <t>2. Среднее количество моечных циклов в день</t>
  </si>
  <si>
    <t>мес.</t>
  </si>
  <si>
    <t>6. Дополнительные возможные расходы*</t>
  </si>
  <si>
    <t>* возможные расходы за исключением зарплаты и эксплуатационных расходов машины - электроэнергии, моющего средства</t>
  </si>
  <si>
    <t>Расчет периода окупаемости моющей машины MAGIDO  L90</t>
  </si>
  <si>
    <t>9. Прибыль от приобретения и использования машины L90 после возврата инвестиций</t>
  </si>
  <si>
    <t>4. Потребляемая мощность машины L 90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</si>
</sst>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indexed="18"/>
      <name val="Calibri"/>
      <family val="2"/>
    </font>
    <font>
      <b/>
      <sz val="18"/>
      <color indexed="10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1"/>
      <color theme="3" tint="-0.24997000396251678"/>
      <name val="Calibri"/>
      <family val="2"/>
    </font>
    <font>
      <b/>
      <sz val="18"/>
      <color rgb="FFFF0000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3999302387238"/>
        <bgColor indexed="64"/>
      </patternFill>
    </fill>
    <fill>
      <patternFill patternType="solid">
        <fgColor theme="2" tint="-0.0999400019645690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42" fillId="33" borderId="12" xfId="0" applyFont="1" applyFill="1" applyBorder="1" applyAlignment="1">
      <alignment/>
    </xf>
    <xf numFmtId="0" fontId="42" fillId="33" borderId="0" xfId="0" applyFont="1" applyFill="1" applyBorder="1" applyAlignment="1">
      <alignment/>
    </xf>
    <xf numFmtId="0" fontId="42" fillId="33" borderId="13" xfId="0" applyFont="1" applyFill="1" applyBorder="1" applyAlignment="1">
      <alignment/>
    </xf>
    <xf numFmtId="0" fontId="42" fillId="33" borderId="0" xfId="0" applyFon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42" fillId="34" borderId="17" xfId="0" applyFont="1" applyFill="1" applyBorder="1" applyAlignment="1">
      <alignment horizontal="center"/>
    </xf>
    <xf numFmtId="0" fontId="42" fillId="34" borderId="18" xfId="0" applyFont="1" applyFill="1" applyBorder="1" applyAlignment="1">
      <alignment horizontal="center"/>
    </xf>
    <xf numFmtId="0" fontId="42" fillId="34" borderId="19" xfId="0" applyFont="1" applyFill="1" applyBorder="1" applyAlignment="1">
      <alignment horizontal="center"/>
    </xf>
    <xf numFmtId="2" fontId="42" fillId="35" borderId="18" xfId="0" applyNumberFormat="1" applyFont="1" applyFill="1" applyBorder="1" applyAlignment="1">
      <alignment horizontal="center"/>
    </xf>
    <xf numFmtId="2" fontId="42" fillId="35" borderId="17" xfId="0" applyNumberFormat="1" applyFont="1" applyFill="1" applyBorder="1" applyAlignment="1">
      <alignment horizontal="center"/>
    </xf>
    <xf numFmtId="2" fontId="42" fillId="35" borderId="19" xfId="0" applyNumberFormat="1" applyFont="1" applyFill="1" applyBorder="1" applyAlignment="1">
      <alignment horizontal="center"/>
    </xf>
    <xf numFmtId="0" fontId="43" fillId="33" borderId="10" xfId="0" applyFont="1" applyFill="1" applyBorder="1" applyAlignment="1">
      <alignment/>
    </xf>
    <xf numFmtId="0" fontId="44" fillId="33" borderId="20" xfId="0" applyFont="1" applyFill="1" applyBorder="1" applyAlignment="1">
      <alignment/>
    </xf>
    <xf numFmtId="0" fontId="44" fillId="33" borderId="12" xfId="0" applyFont="1" applyFill="1" applyBorder="1" applyAlignment="1">
      <alignment/>
    </xf>
    <xf numFmtId="0" fontId="45" fillId="33" borderId="12" xfId="0" applyFont="1" applyFill="1" applyBorder="1" applyAlignment="1">
      <alignment/>
    </xf>
    <xf numFmtId="1" fontId="42" fillId="35" borderId="18" xfId="0" applyNumberFormat="1" applyFont="1" applyFill="1" applyBorder="1" applyAlignment="1">
      <alignment horizontal="center"/>
    </xf>
    <xf numFmtId="0" fontId="46" fillId="36" borderId="2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36" borderId="11" xfId="0" applyFill="1" applyBorder="1" applyAlignment="1">
      <alignment/>
    </xf>
    <xf numFmtId="0" fontId="47" fillId="36" borderId="12" xfId="0" applyFont="1" applyFill="1" applyBorder="1" applyAlignment="1">
      <alignment/>
    </xf>
    <xf numFmtId="0" fontId="48" fillId="36" borderId="0" xfId="0" applyFont="1" applyFill="1" applyBorder="1" applyAlignment="1">
      <alignment/>
    </xf>
    <xf numFmtId="0" fontId="48" fillId="36" borderId="0" xfId="0" applyFont="1" applyFill="1" applyBorder="1" applyAlignment="1">
      <alignment horizontal="center"/>
    </xf>
    <xf numFmtId="0" fontId="0" fillId="36" borderId="13" xfId="0" applyFill="1" applyBorder="1" applyAlignment="1">
      <alignment/>
    </xf>
    <xf numFmtId="0" fontId="48" fillId="36" borderId="12" xfId="0" applyFont="1" applyFill="1" applyBorder="1" applyAlignment="1">
      <alignment/>
    </xf>
    <xf numFmtId="0" fontId="48" fillId="36" borderId="18" xfId="0" applyFont="1" applyFill="1" applyBorder="1" applyAlignment="1">
      <alignment horizontal="center"/>
    </xf>
    <xf numFmtId="0" fontId="48" fillId="36" borderId="14" xfId="0" applyFont="1" applyFill="1" applyBorder="1" applyAlignment="1">
      <alignment/>
    </xf>
    <xf numFmtId="0" fontId="48" fillId="36" borderId="15" xfId="0" applyFont="1" applyFill="1" applyBorder="1" applyAlignment="1">
      <alignment/>
    </xf>
    <xf numFmtId="0" fontId="0" fillId="36" borderId="16" xfId="0" applyFill="1" applyBorder="1" applyAlignment="1">
      <alignment/>
    </xf>
    <xf numFmtId="3" fontId="48" fillId="36" borderId="18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showGridLines="0" tabSelected="1" zoomScalePageLayoutView="0" workbookViewId="0" topLeftCell="A7">
      <selection activeCell="I8" sqref="I8"/>
    </sheetView>
  </sheetViews>
  <sheetFormatPr defaultColWidth="9.140625" defaultRowHeight="15"/>
  <cols>
    <col min="8" max="8" width="12.140625" style="0" customWidth="1"/>
    <col min="9" max="9" width="19.8515625" style="0" customWidth="1"/>
    <col min="10" max="10" width="14.7109375" style="0" customWidth="1"/>
    <col min="11" max="11" width="17.57421875" style="0" customWidth="1"/>
  </cols>
  <sheetData>
    <row r="1" spans="1:13" ht="23.25">
      <c r="A1" s="22" t="s">
        <v>43</v>
      </c>
      <c r="B1" s="21"/>
      <c r="C1" s="21"/>
      <c r="D1" s="21"/>
      <c r="E1" s="21"/>
      <c r="F1" s="21"/>
      <c r="G1" s="21"/>
      <c r="H1" s="21"/>
      <c r="I1" s="21"/>
      <c r="J1" s="2"/>
      <c r="K1" s="2"/>
      <c r="L1" s="2"/>
      <c r="M1" s="3"/>
    </row>
    <row r="2" spans="1:13" ht="1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 ht="18.75">
      <c r="A3" s="7" t="s">
        <v>19</v>
      </c>
      <c r="B3" s="8"/>
      <c r="C3" s="8"/>
      <c r="D3" s="8"/>
      <c r="E3" s="8"/>
      <c r="F3" s="8"/>
      <c r="G3" s="8"/>
      <c r="H3" s="8"/>
      <c r="I3" s="8"/>
      <c r="J3" s="8"/>
      <c r="K3" s="8"/>
      <c r="L3" s="5"/>
      <c r="M3" s="6"/>
    </row>
    <row r="4" spans="1:13" ht="19.5" thickBo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5"/>
      <c r="M4" s="6"/>
    </row>
    <row r="5" spans="1:13" ht="19.5" thickBot="1">
      <c r="A5" s="7" t="s">
        <v>35</v>
      </c>
      <c r="B5" s="8"/>
      <c r="C5" s="8"/>
      <c r="D5" s="8"/>
      <c r="E5" s="8"/>
      <c r="F5" s="8"/>
      <c r="G5" s="8"/>
      <c r="H5" s="8"/>
      <c r="I5" s="15">
        <v>10</v>
      </c>
      <c r="J5" s="8" t="s">
        <v>3</v>
      </c>
      <c r="K5" s="8" t="str">
        <f>IF(K15*K16/60&gt;24,"нереальная программа загрузки!!!!","ok")</f>
        <v>ok</v>
      </c>
      <c r="L5" s="5"/>
      <c r="M5" s="6"/>
    </row>
    <row r="6" spans="1:13" ht="19.5" thickBot="1">
      <c r="A6" s="7" t="s">
        <v>36</v>
      </c>
      <c r="B6" s="8"/>
      <c r="C6" s="8"/>
      <c r="D6" s="8"/>
      <c r="E6" s="8"/>
      <c r="F6" s="8"/>
      <c r="G6" s="8"/>
      <c r="H6" s="8"/>
      <c r="I6" s="15">
        <v>15</v>
      </c>
      <c r="J6" s="8" t="s">
        <v>4</v>
      </c>
      <c r="K6" s="8" t="str">
        <f>IF(I6&gt;K32,"превышение максимальной массы загрузки","ok")</f>
        <v>ok</v>
      </c>
      <c r="L6" s="5"/>
      <c r="M6" s="6"/>
    </row>
    <row r="7" spans="1:13" ht="19.5" thickBot="1">
      <c r="A7" s="7" t="s">
        <v>0</v>
      </c>
      <c r="B7" s="8"/>
      <c r="C7" s="8"/>
      <c r="D7" s="8"/>
      <c r="E7" s="8"/>
      <c r="F7" s="8"/>
      <c r="G7" s="8"/>
      <c r="H7" s="8"/>
      <c r="I7" s="16">
        <v>350</v>
      </c>
      <c r="J7" s="8" t="s">
        <v>5</v>
      </c>
      <c r="K7" s="8"/>
      <c r="L7" s="5"/>
      <c r="M7" s="6"/>
    </row>
    <row r="8" spans="1:13" ht="19.5" thickBot="1">
      <c r="A8" s="7" t="s">
        <v>1</v>
      </c>
      <c r="B8" s="8"/>
      <c r="C8" s="8"/>
      <c r="D8" s="8"/>
      <c r="E8" s="8"/>
      <c r="F8" s="8"/>
      <c r="G8" s="8"/>
      <c r="H8" s="8"/>
      <c r="I8" s="17" t="s">
        <v>8</v>
      </c>
      <c r="J8" s="8"/>
      <c r="K8" s="8"/>
      <c r="L8" s="5"/>
      <c r="M8" s="6"/>
    </row>
    <row r="9" spans="1:13" ht="19.5" thickBot="1">
      <c r="A9" s="7" t="s">
        <v>2</v>
      </c>
      <c r="B9" s="8"/>
      <c r="C9" s="8"/>
      <c r="D9" s="8"/>
      <c r="E9" s="8"/>
      <c r="F9" s="8"/>
      <c r="G9" s="8"/>
      <c r="H9" s="8"/>
      <c r="I9" s="17">
        <v>7000</v>
      </c>
      <c r="J9" s="8" t="s">
        <v>6</v>
      </c>
      <c r="K9" s="8"/>
      <c r="L9" s="5"/>
      <c r="M9" s="6"/>
    </row>
    <row r="10" spans="1:13" ht="19.5" thickBot="1">
      <c r="A10" s="7" t="s">
        <v>41</v>
      </c>
      <c r="B10" s="8"/>
      <c r="C10" s="8"/>
      <c r="D10" s="8"/>
      <c r="E10" s="8"/>
      <c r="F10" s="8"/>
      <c r="G10" s="8"/>
      <c r="H10" s="8"/>
      <c r="I10" s="17">
        <v>0</v>
      </c>
      <c r="J10" s="8" t="s">
        <v>6</v>
      </c>
      <c r="K10" s="8"/>
      <c r="L10" s="5"/>
      <c r="M10" s="6"/>
    </row>
    <row r="11" spans="1:13" ht="18.75">
      <c r="A11" s="24" t="s">
        <v>42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5"/>
      <c r="M11" s="6"/>
    </row>
    <row r="12" spans="1:13" ht="1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6"/>
    </row>
    <row r="13" spans="1:13" ht="23.25">
      <c r="A13" s="23" t="s">
        <v>28</v>
      </c>
      <c r="B13" s="5"/>
      <c r="C13" s="5"/>
      <c r="D13" s="5"/>
      <c r="E13" s="5" t="s">
        <v>29</v>
      </c>
      <c r="F13" s="5"/>
      <c r="G13" s="5"/>
      <c r="H13" s="5"/>
      <c r="I13" s="5"/>
      <c r="J13" s="5"/>
      <c r="K13" s="5"/>
      <c r="L13" s="5"/>
      <c r="M13" s="6"/>
    </row>
    <row r="14" spans="1:13" ht="19.5" thickBot="1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9"/>
    </row>
    <row r="15" spans="1:13" ht="19.5" thickBot="1">
      <c r="A15" s="7" t="s">
        <v>34</v>
      </c>
      <c r="B15" s="8"/>
      <c r="C15" s="8"/>
      <c r="D15" s="8"/>
      <c r="E15" s="8"/>
      <c r="F15" s="8"/>
      <c r="G15" s="8"/>
      <c r="H15" s="8"/>
      <c r="I15" s="8"/>
      <c r="J15" s="8"/>
      <c r="K15" s="18">
        <f>IF(I8="средняя",1,1.6666)*K28</f>
        <v>15</v>
      </c>
      <c r="L15" s="8" t="s">
        <v>38</v>
      </c>
      <c r="M15" s="9"/>
    </row>
    <row r="16" spans="1:13" ht="19.5" thickBot="1">
      <c r="A16" s="7" t="s">
        <v>39</v>
      </c>
      <c r="B16" s="8"/>
      <c r="C16" s="8"/>
      <c r="D16" s="8"/>
      <c r="E16" s="8"/>
      <c r="F16" s="8"/>
      <c r="G16" s="8"/>
      <c r="H16" s="8"/>
      <c r="I16" s="8"/>
      <c r="J16" s="8"/>
      <c r="K16" s="25">
        <f>IF(I6&lt;3.1,I5/6,IF(I6&lt;5.1,I5/5,IF(I6&lt;8.1,I5/4,IF(I6&lt;10.1,I5/3,IF(I6&lt;20.1,I5/2,I5)))))</f>
        <v>5</v>
      </c>
      <c r="L16" s="8" t="s">
        <v>10</v>
      </c>
      <c r="M16" s="9"/>
    </row>
    <row r="17" spans="1:13" ht="19.5" thickBot="1">
      <c r="A17" s="7" t="s">
        <v>14</v>
      </c>
      <c r="B17" s="8"/>
      <c r="C17" s="8"/>
      <c r="D17" s="8"/>
      <c r="E17" s="8"/>
      <c r="F17" s="8"/>
      <c r="G17" s="8"/>
      <c r="H17" s="8"/>
      <c r="I17" s="8"/>
      <c r="J17" s="8"/>
      <c r="K17" s="18">
        <f>K16*K15/60</f>
        <v>1.25</v>
      </c>
      <c r="L17" s="8" t="s">
        <v>15</v>
      </c>
      <c r="M17" s="9"/>
    </row>
    <row r="18" spans="1:13" ht="19.5" thickBot="1">
      <c r="A18" s="7" t="s">
        <v>16</v>
      </c>
      <c r="B18" s="8"/>
      <c r="C18" s="8"/>
      <c r="D18" s="8"/>
      <c r="E18" s="8"/>
      <c r="F18" s="8"/>
      <c r="G18" s="8"/>
      <c r="H18" s="8"/>
      <c r="I18" s="8"/>
      <c r="J18" s="8"/>
      <c r="K18" s="18">
        <f>I5*I7</f>
        <v>3500</v>
      </c>
      <c r="L18" s="8" t="s">
        <v>17</v>
      </c>
      <c r="M18" s="9"/>
    </row>
    <row r="19" spans="1:13" ht="19.5" thickBot="1">
      <c r="A19" s="7" t="s">
        <v>37</v>
      </c>
      <c r="B19" s="8"/>
      <c r="C19" s="8"/>
      <c r="D19" s="8"/>
      <c r="E19" s="8"/>
      <c r="F19" s="8"/>
      <c r="G19" s="8"/>
      <c r="H19" s="8"/>
      <c r="I19" s="8"/>
      <c r="J19" s="8"/>
      <c r="K19" s="19">
        <f>I9/22+K33*K17*K34+K35*K16*K36+I10/22</f>
        <v>477.6818181818182</v>
      </c>
      <c r="L19" s="8" t="s">
        <v>17</v>
      </c>
      <c r="M19" s="9"/>
    </row>
    <row r="20" spans="1:13" ht="19.5" thickBot="1">
      <c r="A20" s="7" t="s">
        <v>32</v>
      </c>
      <c r="B20" s="8"/>
      <c r="C20" s="8"/>
      <c r="D20" s="8"/>
      <c r="E20" s="8"/>
      <c r="F20" s="8"/>
      <c r="G20" s="8"/>
      <c r="H20" s="8"/>
      <c r="I20" s="8"/>
      <c r="J20" s="8"/>
      <c r="K20" s="18">
        <f>K18-K19</f>
        <v>3022.318181818182</v>
      </c>
      <c r="L20" s="8" t="s">
        <v>17</v>
      </c>
      <c r="M20" s="9"/>
    </row>
    <row r="21" spans="1:13" ht="19.5" thickBot="1">
      <c r="A21" s="7" t="s">
        <v>18</v>
      </c>
      <c r="B21" s="8"/>
      <c r="C21" s="8"/>
      <c r="D21" s="8"/>
      <c r="E21" s="8"/>
      <c r="F21" s="8"/>
      <c r="G21" s="8"/>
      <c r="H21" s="8"/>
      <c r="I21" s="8"/>
      <c r="J21" s="8"/>
      <c r="K21" s="20">
        <f>K37*0.8/(22*K20)</f>
        <v>1.767782105848912</v>
      </c>
      <c r="L21" s="8" t="s">
        <v>40</v>
      </c>
      <c r="M21" s="9"/>
    </row>
    <row r="22" spans="1:13" ht="19.5" thickBot="1">
      <c r="A22" s="7" t="s">
        <v>44</v>
      </c>
      <c r="B22" s="8"/>
      <c r="C22" s="8"/>
      <c r="D22" s="8"/>
      <c r="E22" s="8"/>
      <c r="F22" s="8"/>
      <c r="G22" s="8"/>
      <c r="H22" s="8"/>
      <c r="I22" s="8"/>
      <c r="J22" s="8"/>
      <c r="K22" s="20">
        <f>22*K20</f>
        <v>66491</v>
      </c>
      <c r="L22" s="8" t="s">
        <v>6</v>
      </c>
      <c r="M22" s="9"/>
    </row>
    <row r="23" spans="1:13" ht="18.75">
      <c r="A23" s="7"/>
      <c r="B23" s="8"/>
      <c r="C23" s="8"/>
      <c r="D23" s="8"/>
      <c r="E23" s="8"/>
      <c r="F23" s="8"/>
      <c r="G23" s="8"/>
      <c r="H23" s="8"/>
      <c r="I23" s="8"/>
      <c r="J23" s="8"/>
      <c r="K23" s="10"/>
      <c r="L23" s="8"/>
      <c r="M23" s="9"/>
    </row>
    <row r="24" spans="1:13" ht="15.75" thickBot="1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3"/>
      <c r="L24" s="12"/>
      <c r="M24" s="14"/>
    </row>
    <row r="25" ht="15.75" thickBot="1">
      <c r="K25" s="1"/>
    </row>
    <row r="26" spans="1:13" ht="18.75">
      <c r="A26" s="26" t="s">
        <v>33</v>
      </c>
      <c r="B26" s="27"/>
      <c r="C26" s="27"/>
      <c r="D26" s="27"/>
      <c r="E26" s="27"/>
      <c r="F26" s="27"/>
      <c r="G26" s="27"/>
      <c r="H26" s="27"/>
      <c r="I26" s="27"/>
      <c r="J26" s="27"/>
      <c r="K26" s="28"/>
      <c r="L26" s="27"/>
      <c r="M26" s="29"/>
    </row>
    <row r="27" spans="1:13" ht="15.75" thickBot="1">
      <c r="A27" s="30" t="s">
        <v>7</v>
      </c>
      <c r="B27" s="31"/>
      <c r="C27" s="31"/>
      <c r="D27" s="31"/>
      <c r="E27" s="31"/>
      <c r="F27" s="31"/>
      <c r="G27" s="31"/>
      <c r="H27" s="31"/>
      <c r="I27" s="31"/>
      <c r="J27" s="31"/>
      <c r="K27" s="32"/>
      <c r="L27" s="31"/>
      <c r="M27" s="33"/>
    </row>
    <row r="28" spans="1:13" ht="15.75" thickBot="1">
      <c r="A28" s="34" t="s">
        <v>20</v>
      </c>
      <c r="B28" s="31"/>
      <c r="C28" s="31"/>
      <c r="D28" s="31"/>
      <c r="E28" s="31"/>
      <c r="F28" s="31"/>
      <c r="G28" s="31"/>
      <c r="H28" s="31"/>
      <c r="I28" s="31"/>
      <c r="J28" s="31"/>
      <c r="K28" s="35">
        <v>15</v>
      </c>
      <c r="L28" s="31" t="s">
        <v>38</v>
      </c>
      <c r="M28" s="33"/>
    </row>
    <row r="29" spans="1:13" ht="15.75" thickBot="1">
      <c r="A29" s="34" t="s">
        <v>11</v>
      </c>
      <c r="B29" s="31"/>
      <c r="C29" s="31"/>
      <c r="D29" s="31"/>
      <c r="E29" s="31"/>
      <c r="F29" s="31"/>
      <c r="G29" s="31"/>
      <c r="H29" s="31"/>
      <c r="I29" s="31"/>
      <c r="J29" s="31"/>
      <c r="K29" s="32"/>
      <c r="L29" s="31"/>
      <c r="M29" s="33"/>
    </row>
    <row r="30" spans="1:13" ht="15.75" thickBot="1">
      <c r="A30" s="34"/>
      <c r="B30" s="31"/>
      <c r="C30" s="31"/>
      <c r="D30" s="31"/>
      <c r="E30" s="31"/>
      <c r="F30" s="31"/>
      <c r="G30" s="31"/>
      <c r="H30" s="31"/>
      <c r="I30" s="31" t="s">
        <v>8</v>
      </c>
      <c r="J30" s="31"/>
      <c r="K30" s="35">
        <v>1</v>
      </c>
      <c r="L30" s="31"/>
      <c r="M30" s="33"/>
    </row>
    <row r="31" spans="1:13" ht="15.75" thickBot="1">
      <c r="A31" s="34"/>
      <c r="B31" s="31"/>
      <c r="C31" s="31"/>
      <c r="D31" s="31"/>
      <c r="E31" s="31"/>
      <c r="F31" s="31"/>
      <c r="G31" s="31"/>
      <c r="H31" s="31"/>
      <c r="I31" s="31" t="s">
        <v>9</v>
      </c>
      <c r="J31" s="31"/>
      <c r="K31" s="35">
        <v>1.67</v>
      </c>
      <c r="L31" s="31"/>
      <c r="M31" s="33"/>
    </row>
    <row r="32" spans="1:13" ht="15.75" thickBot="1">
      <c r="A32" s="34" t="s">
        <v>12</v>
      </c>
      <c r="B32" s="31"/>
      <c r="C32" s="31"/>
      <c r="D32" s="31"/>
      <c r="E32" s="31"/>
      <c r="F32" s="31"/>
      <c r="G32" s="31"/>
      <c r="H32" s="31"/>
      <c r="I32" s="31"/>
      <c r="J32" s="31"/>
      <c r="K32" s="35">
        <v>150</v>
      </c>
      <c r="L32" s="31" t="s">
        <v>13</v>
      </c>
      <c r="M32" s="33"/>
    </row>
    <row r="33" spans="1:13" ht="15.75" thickBot="1">
      <c r="A33" s="34" t="s">
        <v>45</v>
      </c>
      <c r="B33" s="31"/>
      <c r="C33" s="31"/>
      <c r="D33" s="31"/>
      <c r="E33" s="31"/>
      <c r="F33" s="31"/>
      <c r="G33" s="31"/>
      <c r="H33" s="31"/>
      <c r="I33" s="31"/>
      <c r="J33" s="31"/>
      <c r="K33" s="35">
        <v>4.75</v>
      </c>
      <c r="L33" s="31" t="s">
        <v>21</v>
      </c>
      <c r="M33" s="33"/>
    </row>
    <row r="34" spans="1:13" ht="15.75" thickBot="1">
      <c r="A34" s="34" t="s">
        <v>22</v>
      </c>
      <c r="B34" s="31"/>
      <c r="C34" s="31"/>
      <c r="D34" s="31"/>
      <c r="E34" s="31"/>
      <c r="F34" s="31"/>
      <c r="G34" s="31"/>
      <c r="H34" s="31"/>
      <c r="I34" s="31"/>
      <c r="J34" s="31"/>
      <c r="K34" s="35">
        <v>1.6</v>
      </c>
      <c r="L34" s="31" t="s">
        <v>23</v>
      </c>
      <c r="M34" s="33"/>
    </row>
    <row r="35" spans="1:13" ht="15.75" thickBot="1">
      <c r="A35" s="34" t="s">
        <v>24</v>
      </c>
      <c r="B35" s="31"/>
      <c r="C35" s="31"/>
      <c r="D35" s="31"/>
      <c r="E35" s="31"/>
      <c r="F35" s="31"/>
      <c r="G35" s="31"/>
      <c r="H35" s="31"/>
      <c r="I35" s="31"/>
      <c r="J35" s="31"/>
      <c r="K35" s="35">
        <v>0.3</v>
      </c>
      <c r="L35" s="31" t="s">
        <v>25</v>
      </c>
      <c r="M35" s="33"/>
    </row>
    <row r="36" spans="1:13" ht="15.75" thickBot="1">
      <c r="A36" s="34" t="s">
        <v>26</v>
      </c>
      <c r="B36" s="31"/>
      <c r="C36" s="31"/>
      <c r="D36" s="31"/>
      <c r="E36" s="31"/>
      <c r="F36" s="31"/>
      <c r="G36" s="31"/>
      <c r="H36" s="31"/>
      <c r="I36" s="31"/>
      <c r="J36" s="31"/>
      <c r="K36" s="35">
        <v>100</v>
      </c>
      <c r="L36" s="31" t="s">
        <v>27</v>
      </c>
      <c r="M36" s="33"/>
    </row>
    <row r="37" spans="1:13" ht="15.75" thickBot="1">
      <c r="A37" s="36" t="s">
        <v>30</v>
      </c>
      <c r="B37" s="37"/>
      <c r="C37" s="37"/>
      <c r="D37" s="37"/>
      <c r="E37" s="37"/>
      <c r="F37" s="37"/>
      <c r="G37" s="37"/>
      <c r="H37" s="37"/>
      <c r="I37" s="37"/>
      <c r="J37" s="37"/>
      <c r="K37" s="39">
        <v>146927</v>
      </c>
      <c r="L37" s="37" t="s">
        <v>31</v>
      </c>
      <c r="M37" s="38"/>
    </row>
  </sheetData>
  <sheetProtection/>
  <dataValidations count="1">
    <dataValidation type="list" allowBlank="1" showInputMessage="1" showErrorMessage="1" sqref="I8">
      <formula1>$I$30:$I$31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2008-12-24T06:11:49Z</dcterms:modified>
  <cp:category/>
  <cp:version/>
  <cp:contentType/>
  <cp:contentStatus/>
</cp:coreProperties>
</file>